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oolSeed String Calculator" sheetId="1" r:id="rId4"/>
    <sheet state="visible" name="Back Calculations" sheetId="2" r:id="rId5"/>
    <sheet state="visible" name="Inputs" sheetId="3" r:id="rId6"/>
    <sheet state="visible" name="Outputs" sheetId="4" r:id="rId7"/>
  </sheets>
  <definedNames/>
  <calcPr/>
</workbook>
</file>

<file path=xl/sharedStrings.xml><?xml version="1.0" encoding="utf-8"?>
<sst xmlns="http://schemas.openxmlformats.org/spreadsheetml/2006/main" count="130" uniqueCount="102">
  <si>
    <t>Spool/Seed String Calculator</t>
  </si>
  <si>
    <t>Common Schedule 40 PVC Sizes &amp; their Outer Diameters</t>
  </si>
  <si>
    <t>Manager Input</t>
  </si>
  <si>
    <t>Input</t>
  </si>
  <si>
    <t>What are the dimensions of your spools?</t>
  </si>
  <si>
    <t>Nominal Pipe Size</t>
  </si>
  <si>
    <t>O.D. (in)</t>
  </si>
  <si>
    <t>PVC Outer Diameter (in)</t>
  </si>
  <si>
    <t>Length of PVC w/ Seed string (in)</t>
  </si>
  <si>
    <t>1-1/4</t>
  </si>
  <si>
    <t>Seed string thickness (mm)</t>
  </si>
  <si>
    <t>1-1/2</t>
  </si>
  <si>
    <t>What are the dimensions of your tanks?</t>
  </si>
  <si>
    <t>Width (in)</t>
  </si>
  <si>
    <t>2-1/2</t>
  </si>
  <si>
    <t>Length (in)</t>
  </si>
  <si>
    <t>How many linear feet of seed string do you plan to produce?</t>
  </si>
  <si>
    <t>3-1/2</t>
  </si>
  <si>
    <t>How much percent loss will you account for? (in decimals)</t>
  </si>
  <si>
    <t>Outputs</t>
  </si>
  <si>
    <t>Spool Diagram</t>
  </si>
  <si>
    <t>Total linear ft of seed string per spool</t>
  </si>
  <si>
    <t>Total # of spools per tank</t>
  </si>
  <si>
    <t>Total spools needed for production</t>
  </si>
  <si>
    <t>Total spools needed for production + 20% loss</t>
  </si>
  <si>
    <t>This work is licensed under a Creative Commons Attribution-NonCommercial 4.0 International License</t>
  </si>
  <si>
    <t>Back Calculations</t>
  </si>
  <si>
    <t>PVC outter diameter (in)</t>
  </si>
  <si>
    <t>Behind the Scenes Calculations</t>
  </si>
  <si>
    <t>Output</t>
  </si>
  <si>
    <t>Outer Diameter</t>
  </si>
  <si>
    <t>PVC Circumference</t>
  </si>
  <si>
    <t>Seed string diameter in inches</t>
  </si>
  <si>
    <t>Total Seedstring per Spool (in)</t>
  </si>
  <si>
    <t>Total Seedstring per Spool (ft)</t>
  </si>
  <si>
    <t>Total Spools Needed for Production</t>
  </si>
  <si>
    <t>Percent loss</t>
  </si>
  <si>
    <t>Total Spools Needed for Production Considering x% Loss</t>
  </si>
  <si>
    <t>Outer Diameter +1" Space</t>
  </si>
  <si>
    <t>Total Spools in tank Long</t>
  </si>
  <si>
    <t>Total Spools in tank Wide</t>
  </si>
  <si>
    <t>Total Spools in tank</t>
  </si>
  <si>
    <t>Category</t>
  </si>
  <si>
    <t>Promt</t>
  </si>
  <si>
    <t>Farmer Input</t>
  </si>
  <si>
    <t>Type of Input</t>
  </si>
  <si>
    <t>Visable Output</t>
  </si>
  <si>
    <t>Assumptions</t>
  </si>
  <si>
    <t>Spool Details</t>
  </si>
  <si>
    <t>Outer Diameter of Spool</t>
  </si>
  <si>
    <t>Number</t>
  </si>
  <si>
    <t>Circumference of spool</t>
  </si>
  <si>
    <t>N/A</t>
  </si>
  <si>
    <t>Spool is circular</t>
  </si>
  <si>
    <t>Insert Table of Common PVC sizes (Sched 40 &amp; S&amp;W) w/ their outer diameters</t>
  </si>
  <si>
    <t>Seed String Thickness</t>
  </si>
  <si>
    <t>Diameter of Seed String</t>
  </si>
  <si>
    <t>Number (mm)</t>
  </si>
  <si>
    <t>Convert mm to in</t>
  </si>
  <si>
    <t>Spool Length</t>
  </si>
  <si>
    <t>Length of Spool</t>
  </si>
  <si>
    <t>Number (in)</t>
  </si>
  <si>
    <t>Insert suggestion that about an inch should be left at either end of the spool free for easy handling</t>
  </si>
  <si>
    <t>How much of spool w/ seed string</t>
  </si>
  <si>
    <t>Height of spool w/ seed string</t>
  </si>
  <si>
    <t>Production</t>
  </si>
  <si>
    <t>How many Linear Ft need to be produced</t>
  </si>
  <si>
    <t># linear ft seed string to be produced</t>
  </si>
  <si>
    <t>What % loss to anticipate</t>
  </si>
  <si>
    <t>%</t>
  </si>
  <si>
    <t>Convert to decimal</t>
  </si>
  <si>
    <t>Insert comment to anticipate 20% loss, and for the first year 50%?</t>
  </si>
  <si>
    <t>Tank Dimensions</t>
  </si>
  <si>
    <t>Height</t>
  </si>
  <si>
    <t>Length</t>
  </si>
  <si>
    <t>Width</t>
  </si>
  <si>
    <t>Gallons</t>
  </si>
  <si>
    <t>Number (gallons)</t>
  </si>
  <si>
    <t>Measure</t>
  </si>
  <si>
    <t>Type</t>
  </si>
  <si>
    <t>Dependent On</t>
  </si>
  <si>
    <t>Values</t>
  </si>
  <si>
    <t>Notes/Warnings/Errors</t>
  </si>
  <si>
    <t>Total Seed String on Spool</t>
  </si>
  <si>
    <t>Linear ft</t>
  </si>
  <si>
    <t>Amount of seed string on spool
Thickness of Seed String
Circumference of Spool</t>
  </si>
  <si>
    <t xml:space="preserve"> = [how much height of spool has string (in)/diameter of seed string (in)]* spool circumference (in)
Value to be converted from in to ft</t>
  </si>
  <si>
    <t>ERROR Messages</t>
  </si>
  <si>
    <t>Message</t>
  </si>
  <si>
    <t>Tank Height  
Spool Height</t>
  </si>
  <si>
    <t>IF Tank height&lt; spool height
THEN "Spool height too tall"
IF Tank height&gt; spool height +2
THEN "Consider increasing spool height to optimize production"
IF Spool Height&gt; Spool height w/ seed string + 3
THEN "Consider increasing amount of seed string on spool to optimize production</t>
  </si>
  <si>
    <t>Number of Spools to Reach Production Goals</t>
  </si>
  <si>
    <t>Whole Number (Rounded up)</t>
  </si>
  <si>
    <t>How many linear ft needed
Anticipated % loss
Total amount of seed string/ spool</t>
  </si>
  <si>
    <t xml:space="preserve"> = [total linear ft needed to produce/linear ft per spool] /percent loss in decimal form</t>
  </si>
  <si>
    <t>Round all number values up</t>
  </si>
  <si>
    <t>Number of Spools per Tank</t>
  </si>
  <si>
    <t>Whole Number (Rounded Down)</t>
  </si>
  <si>
    <t>Size of spools, size of tank</t>
  </si>
  <si>
    <t>. = [rounddown((length of tank)/(outer diameter of spool +1"))* rounddown((width of tank)/(outer diameter of spool +1"))]</t>
  </si>
  <si>
    <t xml:space="preserve">Round down the number of spools that can fit the length or width of the tank since you cannot have a fraction of a spool. </t>
  </si>
  <si>
    <r>
      <rPr>
        <rFont val="Arial"/>
        <color rgb="FF000000"/>
        <sz val="11.0"/>
      </rPr>
      <t xml:space="preserve">This work is licensed under a </t>
    </r>
    <r>
      <rPr>
        <rFont val="Arial"/>
        <color rgb="FF000000"/>
        <sz val="11.0"/>
        <u/>
      </rPr>
      <t>Creative Commons Attribution-NonCommercial 4.0 International License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</si>
</sst>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24.0"/>
      <color rgb="FFFFFFFF"/>
      <name val="Poppins"/>
    </font>
    <font>
      <color theme="1"/>
      <name val="Arial"/>
      <scheme val="minor"/>
    </font>
    <font/>
    <font>
      <i/>
      <color theme="1"/>
      <name val="Arial"/>
      <scheme val="minor"/>
    </font>
    <font>
      <b/>
      <color theme="1"/>
      <name val="Arial"/>
      <scheme val="minor"/>
    </font>
    <font>
      <sz val="9.0"/>
      <color rgb="FF444444"/>
      <name val="Arial"/>
    </font>
    <font>
      <u/>
      <color rgb="FF1155CC"/>
    </font>
    <font>
      <u/>
      <sz val="11.0"/>
      <color rgb="FF000000"/>
      <name val="Arial"/>
    </font>
    <font>
      <b/>
      <i/>
      <color theme="1"/>
      <name val="Arial"/>
      <scheme val="minor"/>
    </font>
    <font>
      <color theme="1"/>
      <name val="Arial"/>
    </font>
    <font>
      <b/>
      <color rgb="FFFFFFFF"/>
      <name val="Arial"/>
      <scheme val="minor"/>
    </font>
    <font>
      <b/>
      <i/>
      <color rgb="FF2F6E4F"/>
      <name val="Arial"/>
      <scheme val="minor"/>
    </font>
    <font>
      <b/>
      <color theme="0"/>
      <name val="Arial"/>
      <scheme val="minor"/>
    </font>
    <font>
      <u/>
      <sz val="11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2F6E4F"/>
        <bgColor rgb="FF2F6E4F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E5F1EA"/>
        <bgColor rgb="FFE5F1EA"/>
      </patternFill>
    </fill>
  </fills>
  <borders count="17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bottom" wrapText="1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1" fillId="0" fontId="2" numFmtId="0" xfId="0" applyAlignment="1" applyBorder="1" applyFont="1">
      <alignment horizontal="center" readingOrder="0" shrinkToFit="0" wrapText="1"/>
    </xf>
    <xf borderId="2" fillId="0" fontId="3" numFmtId="0" xfId="0" applyBorder="1" applyFont="1"/>
    <xf borderId="3" fillId="0" fontId="4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5" fillId="0" fontId="3" numFmtId="0" xfId="0" applyBorder="1" applyFont="1"/>
    <xf borderId="6" fillId="0" fontId="3" numFmtId="0" xfId="0" applyBorder="1" applyFont="1"/>
    <xf borderId="7" fillId="0" fontId="5" numFmtId="0" xfId="0" applyAlignment="1" applyBorder="1" applyFont="1">
      <alignment readingOrder="0"/>
    </xf>
    <xf borderId="8" fillId="0" fontId="2" numFmtId="0" xfId="0" applyBorder="1" applyFont="1"/>
    <xf borderId="9" fillId="0" fontId="2" numFmtId="0" xfId="0" applyAlignment="1" applyBorder="1" applyFont="1">
      <alignment horizontal="center" readingOrder="0"/>
    </xf>
    <xf borderId="7" fillId="0" fontId="2" numFmtId="0" xfId="0" applyAlignment="1" applyBorder="1" applyFont="1">
      <alignment horizontal="right" readingOrder="0"/>
    </xf>
    <xf borderId="8" fillId="3" fontId="2" numFmtId="0" xfId="0" applyAlignment="1" applyBorder="1" applyFill="1" applyFont="1">
      <alignment readingOrder="0"/>
    </xf>
    <xf borderId="10" fillId="4" fontId="6" numFmtId="0" xfId="0" applyAlignment="1" applyBorder="1" applyFill="1" applyFont="1">
      <alignment horizontal="center" readingOrder="0" vertical="top"/>
    </xf>
    <xf borderId="11" fillId="4" fontId="6" numFmtId="0" xfId="0" applyAlignment="1" applyBorder="1" applyFont="1">
      <alignment horizontal="center" readingOrder="0" vertical="top"/>
    </xf>
    <xf borderId="7" fillId="0" fontId="5" numFmtId="0" xfId="0" applyAlignment="1" applyBorder="1" applyFont="1">
      <alignment horizontal="left" readingOrder="0"/>
    </xf>
    <xf borderId="8" fillId="3" fontId="2" numFmtId="4" xfId="0" applyAlignment="1" applyBorder="1" applyFont="1" applyNumberFormat="1">
      <alignment readingOrder="0"/>
    </xf>
    <xf borderId="12" fillId="0" fontId="5" numFmtId="0" xfId="0" applyAlignment="1" applyBorder="1" applyFont="1">
      <alignment horizontal="left" readingOrder="0"/>
    </xf>
    <xf borderId="13" fillId="3" fontId="2" numFmtId="0" xfId="0" applyAlignment="1" applyBorder="1" applyFont="1">
      <alignment readingOrder="0"/>
    </xf>
    <xf borderId="14" fillId="4" fontId="6" numFmtId="0" xfId="0" applyAlignment="1" applyBorder="1" applyFont="1">
      <alignment horizontal="center" readingOrder="0" vertical="top"/>
    </xf>
    <xf borderId="6" fillId="4" fontId="6" numFmtId="0" xfId="0" applyAlignment="1" applyBorder="1" applyFont="1">
      <alignment horizontal="center" readingOrder="0" vertical="top"/>
    </xf>
    <xf borderId="3" fillId="0" fontId="5" numFmtId="0" xfId="0" applyAlignment="1" applyBorder="1" applyFont="1">
      <alignment horizontal="left" readingOrder="0"/>
    </xf>
    <xf borderId="4" fillId="0" fontId="2" numFmtId="0" xfId="0" applyBorder="1" applyFont="1"/>
    <xf borderId="0" fillId="0" fontId="7" numFmtId="0" xfId="0" applyAlignment="1" applyFont="1">
      <alignment readingOrder="0"/>
    </xf>
    <xf borderId="7" fillId="0" fontId="2" numFmtId="0" xfId="0" applyAlignment="1" applyBorder="1" applyFont="1">
      <alignment horizontal="left" readingOrder="0"/>
    </xf>
    <xf borderId="8" fillId="0" fontId="5" numFmtId="1" xfId="0" applyBorder="1" applyFont="1" applyNumberFormat="1"/>
    <xf borderId="7" fillId="0" fontId="2" numFmtId="0" xfId="0" applyAlignment="1" applyBorder="1" applyFont="1">
      <alignment horizontal="left" readingOrder="0"/>
    </xf>
    <xf borderId="8" fillId="0" fontId="5" numFmtId="0" xfId="0" applyAlignment="1" applyBorder="1" applyFont="1">
      <alignment readingOrder="0"/>
    </xf>
    <xf borderId="8" fillId="5" fontId="5" numFmtId="1" xfId="0" applyBorder="1" applyFill="1" applyFont="1" applyNumberFormat="1"/>
    <xf borderId="12" fillId="5" fontId="2" numFmtId="0" xfId="0" applyAlignment="1" applyBorder="1" applyFont="1">
      <alignment readingOrder="0"/>
    </xf>
    <xf borderId="13" fillId="5" fontId="5" numFmtId="1" xfId="0" applyBorder="1" applyFont="1" applyNumberFormat="1"/>
    <xf borderId="0" fillId="5" fontId="2" numFmtId="0" xfId="0" applyAlignment="1" applyFont="1">
      <alignment readingOrder="0"/>
    </xf>
    <xf borderId="0" fillId="5" fontId="5" numFmtId="0" xfId="0" applyFont="1"/>
    <xf borderId="0" fillId="0" fontId="8" numFmtId="0" xfId="0" applyAlignment="1" applyFont="1">
      <alignment horizontal="right" readingOrder="0"/>
    </xf>
    <xf borderId="0" fillId="2" fontId="1" numFmtId="0" xfId="0" applyAlignment="1" applyFont="1">
      <alignment horizontal="center" readingOrder="0" shrinkToFit="0" vertical="bottom" wrapText="1"/>
    </xf>
    <xf borderId="15" fillId="0" fontId="2" numFmtId="0" xfId="0" applyAlignment="1" applyBorder="1" applyFont="1">
      <alignment horizontal="center" readingOrder="0"/>
    </xf>
    <xf borderId="16" fillId="4" fontId="6" numFmtId="0" xfId="0" applyAlignment="1" applyBorder="1" applyFont="1">
      <alignment horizontal="center" readingOrder="0" vertical="top"/>
    </xf>
    <xf borderId="8" fillId="0" fontId="2" numFmtId="0" xfId="0" applyAlignment="1" applyBorder="1" applyFont="1">
      <alignment readingOrder="0"/>
    </xf>
    <xf borderId="13" fillId="0" fontId="2" numFmtId="4" xfId="0" applyAlignment="1" applyBorder="1" applyFont="1" applyNumberFormat="1">
      <alignment readingOrder="0"/>
    </xf>
    <xf borderId="5" fillId="4" fontId="6" numFmtId="0" xfId="0" applyAlignment="1" applyBorder="1" applyFont="1">
      <alignment horizontal="center" readingOrder="0" vertical="top"/>
    </xf>
    <xf borderId="0" fillId="0" fontId="2" numFmtId="0" xfId="0" applyAlignment="1" applyFont="1">
      <alignment horizontal="left"/>
    </xf>
    <xf borderId="3" fillId="0" fontId="9" numFmtId="0" xfId="0" applyAlignment="1" applyBorder="1" applyFont="1">
      <alignment horizontal="left" readingOrder="0"/>
    </xf>
    <xf borderId="4" fillId="0" fontId="9" numFmtId="0" xfId="0" applyAlignment="1" applyBorder="1" applyFont="1">
      <alignment readingOrder="0"/>
    </xf>
    <xf borderId="7" fillId="6" fontId="2" numFmtId="0" xfId="0" applyAlignment="1" applyBorder="1" applyFill="1" applyFont="1">
      <alignment readingOrder="0"/>
    </xf>
    <xf borderId="8" fillId="6" fontId="2" numFmtId="0" xfId="0" applyBorder="1" applyFont="1"/>
    <xf borderId="0" fillId="0" fontId="10" numFmtId="0" xfId="0" applyAlignment="1" applyFont="1">
      <alignment vertical="bottom"/>
    </xf>
    <xf borderId="7" fillId="6" fontId="2" numFmtId="0" xfId="0" applyAlignment="1" applyBorder="1" applyFont="1">
      <alignment horizontal="left" readingOrder="0"/>
    </xf>
    <xf borderId="0" fillId="4" fontId="6" numFmtId="0" xfId="0" applyAlignment="1" applyFont="1">
      <alignment horizontal="center" vertical="top"/>
    </xf>
    <xf borderId="8" fillId="6" fontId="5" numFmtId="1" xfId="0" applyBorder="1" applyFont="1" applyNumberFormat="1"/>
    <xf borderId="7" fillId="0" fontId="2" numFmtId="0" xfId="0" applyAlignment="1" applyBorder="1" applyFont="1">
      <alignment readingOrder="0"/>
    </xf>
    <xf borderId="12" fillId="0" fontId="2" numFmtId="0" xfId="0" applyAlignment="1" applyBorder="1" applyFont="1">
      <alignment readingOrder="0"/>
    </xf>
    <xf borderId="13" fillId="0" fontId="2" numFmtId="0" xfId="0" applyBorder="1" applyFont="1"/>
    <xf borderId="0" fillId="2" fontId="11" numFmtId="0" xfId="0" applyAlignment="1" applyFont="1">
      <alignment readingOrder="0" shrinkToFit="0" wrapText="1"/>
    </xf>
    <xf borderId="0" fillId="4" fontId="2" numFmtId="0" xfId="0" applyAlignment="1" applyFont="1">
      <alignment horizontal="center" readingOrder="0" shrinkToFit="0" vertical="center" wrapText="1"/>
    </xf>
    <xf borderId="0" fillId="4" fontId="2" numFmtId="0" xfId="0" applyAlignment="1" applyFont="1">
      <alignment readingOrder="0" shrinkToFit="0" wrapText="1"/>
    </xf>
    <xf borderId="0" fillId="4" fontId="12" numFmtId="0" xfId="0" applyAlignment="1" applyFont="1">
      <alignment horizontal="center" readingOrder="0" shrinkToFit="0" wrapText="1"/>
    </xf>
    <xf borderId="0" fillId="4" fontId="2" numFmtId="0" xfId="0" applyAlignment="1" applyFont="1">
      <alignment shrinkToFit="0" wrapText="1"/>
    </xf>
    <xf borderId="0" fillId="4" fontId="12" numFmtId="0" xfId="0" applyAlignment="1" applyFont="1">
      <alignment horizontal="center" readingOrder="0"/>
    </xf>
    <xf borderId="0" fillId="7" fontId="2" numFmtId="0" xfId="0" applyAlignment="1" applyFill="1" applyFont="1">
      <alignment readingOrder="0" shrinkToFit="0" vertical="center" wrapText="1"/>
    </xf>
    <xf borderId="0" fillId="7" fontId="2" numFmtId="0" xfId="0" applyAlignment="1" applyFont="1">
      <alignment readingOrder="0" shrinkToFit="0" wrapText="1"/>
    </xf>
    <xf borderId="0" fillId="7" fontId="2" numFmtId="0" xfId="0" applyAlignment="1" applyFont="1">
      <alignment shrinkToFit="0" wrapText="1"/>
    </xf>
    <xf borderId="0" fillId="7" fontId="12" numFmtId="0" xfId="0" applyAlignment="1" applyFont="1">
      <alignment horizontal="center" readingOrder="0" shrinkToFit="0" wrapText="1"/>
    </xf>
    <xf borderId="0" fillId="0" fontId="2" numFmtId="0" xfId="0" applyAlignment="1" applyFont="1">
      <alignment readingOrder="0" shrinkToFit="0" vertical="center" wrapText="1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0" fillId="2" fontId="13" numFmtId="0" xfId="0" applyAlignment="1" applyFont="1">
      <alignment readingOrder="0" shrinkToFit="0" wrapText="1"/>
    </xf>
    <xf borderId="0" fillId="2" fontId="13" numFmtId="0" xfId="0" applyAlignment="1" applyFont="1">
      <alignment readingOrder="0"/>
    </xf>
    <xf borderId="0" fillId="7" fontId="2" numFmtId="0" xfId="0" applyAlignment="1" applyFont="1">
      <alignment readingOrder="0"/>
    </xf>
    <xf borderId="0" fillId="4" fontId="2" numFmtId="0" xfId="0" applyAlignment="1" applyFont="1">
      <alignment readingOrder="0"/>
    </xf>
    <xf borderId="0" fillId="0" fontId="14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1076325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1152525" cy="428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rawings/d/1Dp0YLMreKzQJpg__SZdLS-gstyC0hzcyxSDXwMtIcNo/edit" TargetMode="External"/><Relationship Id="rId2" Type="http://schemas.openxmlformats.org/officeDocument/2006/relationships/hyperlink" Target="https://creativecommons.org/licenses/by-nc/4.0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9.13"/>
    <col customWidth="1" min="4" max="4" width="15.63"/>
    <col customWidth="1" min="5" max="5" width="14.63"/>
  </cols>
  <sheetData>
    <row r="1">
      <c r="A1" s="1" t="s">
        <v>0</v>
      </c>
    </row>
    <row r="2" ht="31.5" customHeight="1">
      <c r="A2" s="2"/>
    </row>
    <row r="3">
      <c r="A3" s="3"/>
      <c r="D3" s="4" t="s">
        <v>1</v>
      </c>
      <c r="E3" s="5"/>
    </row>
    <row r="4">
      <c r="A4" s="6" t="s">
        <v>2</v>
      </c>
      <c r="B4" s="7" t="s">
        <v>3</v>
      </c>
      <c r="D4" s="8"/>
      <c r="E4" s="9"/>
    </row>
    <row r="5">
      <c r="A5" s="10" t="s">
        <v>4</v>
      </c>
      <c r="B5" s="11"/>
      <c r="D5" s="12" t="s">
        <v>5</v>
      </c>
      <c r="E5" s="12" t="s">
        <v>6</v>
      </c>
    </row>
    <row r="6">
      <c r="A6" s="13" t="s">
        <v>7</v>
      </c>
      <c r="B6" s="14">
        <v>4.5</v>
      </c>
      <c r="D6" s="15">
        <v>1.0</v>
      </c>
      <c r="E6" s="16">
        <v>1.315</v>
      </c>
    </row>
    <row r="7">
      <c r="A7" s="13" t="s">
        <v>8</v>
      </c>
      <c r="B7" s="14">
        <v>13.0</v>
      </c>
      <c r="D7" s="15" t="s">
        <v>9</v>
      </c>
      <c r="E7" s="16">
        <v>1.66</v>
      </c>
    </row>
    <row r="8">
      <c r="A8" s="13" t="s">
        <v>10</v>
      </c>
      <c r="B8" s="14">
        <v>1.0</v>
      </c>
      <c r="D8" s="15" t="s">
        <v>11</v>
      </c>
      <c r="E8" s="16">
        <v>1.9</v>
      </c>
    </row>
    <row r="9">
      <c r="A9" s="17" t="s">
        <v>12</v>
      </c>
      <c r="B9" s="11"/>
      <c r="D9" s="15">
        <v>2.0</v>
      </c>
      <c r="E9" s="16">
        <v>2.375</v>
      </c>
    </row>
    <row r="10">
      <c r="A10" s="13" t="s">
        <v>13</v>
      </c>
      <c r="B10" s="14">
        <v>24.0</v>
      </c>
      <c r="D10" s="15" t="s">
        <v>14</v>
      </c>
      <c r="E10" s="16">
        <v>2.875</v>
      </c>
    </row>
    <row r="11">
      <c r="A11" s="13" t="s">
        <v>15</v>
      </c>
      <c r="B11" s="14">
        <v>25.0</v>
      </c>
      <c r="D11" s="15">
        <v>3.0</v>
      </c>
      <c r="E11" s="16">
        <v>3.5</v>
      </c>
    </row>
    <row r="12">
      <c r="A12" s="17" t="s">
        <v>16</v>
      </c>
      <c r="B12" s="18">
        <v>48000.0</v>
      </c>
      <c r="D12" s="15" t="s">
        <v>17</v>
      </c>
      <c r="E12" s="16">
        <v>4.0</v>
      </c>
    </row>
    <row r="13">
      <c r="A13" s="19" t="s">
        <v>18</v>
      </c>
      <c r="B13" s="20">
        <v>0.2</v>
      </c>
      <c r="D13" s="21">
        <v>4.0</v>
      </c>
      <c r="E13" s="22">
        <v>4.5</v>
      </c>
    </row>
    <row r="15">
      <c r="A15" s="23" t="s">
        <v>19</v>
      </c>
      <c r="B15" s="24"/>
      <c r="D15" s="25" t="s">
        <v>20</v>
      </c>
    </row>
    <row r="16">
      <c r="A16" s="26" t="s">
        <v>21</v>
      </c>
      <c r="B16" s="27">
        <f>'Back Calculations'!B18</f>
        <v>389.0075003</v>
      </c>
    </row>
    <row r="17">
      <c r="A17" s="28" t="s">
        <v>22</v>
      </c>
      <c r="B17" s="29">
        <f>'Back Calculations'!B25</f>
        <v>8</v>
      </c>
    </row>
    <row r="18">
      <c r="A18" s="28" t="s">
        <v>23</v>
      </c>
      <c r="B18" s="30">
        <f>'Back Calculations'!B19</f>
        <v>123.3909371</v>
      </c>
    </row>
    <row r="19">
      <c r="A19" s="31" t="s">
        <v>24</v>
      </c>
      <c r="B19" s="32">
        <f>'Back Calculations'!B21</f>
        <v>154.2386714</v>
      </c>
    </row>
    <row r="20">
      <c r="A20" s="33"/>
      <c r="B20" s="34"/>
    </row>
    <row r="21">
      <c r="A21" s="35" t="s">
        <v>25</v>
      </c>
    </row>
  </sheetData>
  <mergeCells count="4">
    <mergeCell ref="A1:E1"/>
    <mergeCell ref="A2:E2"/>
    <mergeCell ref="D3:E4"/>
    <mergeCell ref="A21:E21"/>
  </mergeCells>
  <hyperlinks>
    <hyperlink r:id="rId1" ref="D15"/>
    <hyperlink r:id="rId2" ref="A21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9.13"/>
    <col customWidth="1" min="5" max="5" width="14.63"/>
  </cols>
  <sheetData>
    <row r="1">
      <c r="A1" s="36" t="s">
        <v>26</v>
      </c>
    </row>
    <row r="2" ht="33.75" customHeight="1">
      <c r="A2" s="2"/>
    </row>
    <row r="3">
      <c r="A3" s="6" t="s">
        <v>2</v>
      </c>
      <c r="B3" s="7" t="s">
        <v>3</v>
      </c>
      <c r="E3" s="12" t="s">
        <v>5</v>
      </c>
      <c r="F3" s="37" t="s">
        <v>6</v>
      </c>
    </row>
    <row r="4">
      <c r="A4" s="10" t="s">
        <v>4</v>
      </c>
      <c r="B4" s="11"/>
      <c r="E4" s="38">
        <v>1.0</v>
      </c>
      <c r="F4" s="16">
        <v>1.315</v>
      </c>
    </row>
    <row r="5">
      <c r="A5" s="13" t="s">
        <v>27</v>
      </c>
      <c r="B5" s="39">
        <f>'SpoolSeed String Calculator'!B6</f>
        <v>4.5</v>
      </c>
      <c r="E5" s="38" t="s">
        <v>9</v>
      </c>
      <c r="F5" s="16">
        <v>1.66</v>
      </c>
    </row>
    <row r="6">
      <c r="A6" s="13" t="s">
        <v>8</v>
      </c>
      <c r="B6" s="39">
        <f>'SpoolSeed String Calculator'!B7</f>
        <v>13</v>
      </c>
      <c r="E6" s="38" t="s">
        <v>11</v>
      </c>
      <c r="F6" s="16">
        <v>1.9</v>
      </c>
    </row>
    <row r="7">
      <c r="A7" s="13" t="s">
        <v>10</v>
      </c>
      <c r="B7" s="39">
        <f>'SpoolSeed String Calculator'!B8</f>
        <v>1</v>
      </c>
      <c r="E7" s="38">
        <v>2.0</v>
      </c>
      <c r="F7" s="16">
        <v>2.375</v>
      </c>
    </row>
    <row r="8">
      <c r="A8" s="17" t="s">
        <v>12</v>
      </c>
      <c r="B8" s="11"/>
      <c r="E8" s="38" t="s">
        <v>14</v>
      </c>
      <c r="F8" s="16">
        <v>2.875</v>
      </c>
    </row>
    <row r="9">
      <c r="A9" s="13" t="s">
        <v>13</v>
      </c>
      <c r="B9" s="39">
        <f>'SpoolSeed String Calculator'!B10</f>
        <v>24</v>
      </c>
      <c r="E9" s="38">
        <v>3.0</v>
      </c>
      <c r="F9" s="16">
        <v>3.5</v>
      </c>
    </row>
    <row r="10">
      <c r="A10" s="13" t="s">
        <v>15</v>
      </c>
      <c r="B10" s="39">
        <v>12.0</v>
      </c>
      <c r="E10" s="38" t="s">
        <v>17</v>
      </c>
      <c r="F10" s="16">
        <v>4.0</v>
      </c>
    </row>
    <row r="11">
      <c r="A11" s="19" t="s">
        <v>16</v>
      </c>
      <c r="B11" s="40">
        <f>'SpoolSeed String Calculator'!B12</f>
        <v>48000</v>
      </c>
      <c r="E11" s="41">
        <v>4.0</v>
      </c>
      <c r="F11" s="22">
        <v>4.5</v>
      </c>
    </row>
    <row r="12">
      <c r="A12" s="42"/>
    </row>
    <row r="13">
      <c r="A13" s="43" t="s">
        <v>28</v>
      </c>
      <c r="B13" s="44" t="s">
        <v>29</v>
      </c>
    </row>
    <row r="14">
      <c r="A14" s="45" t="s">
        <v>30</v>
      </c>
      <c r="B14" s="46">
        <f>B5</f>
        <v>4.5</v>
      </c>
      <c r="E14" s="47"/>
    </row>
    <row r="15">
      <c r="A15" s="48" t="s">
        <v>31</v>
      </c>
      <c r="B15" s="46">
        <f>PI()*B14</f>
        <v>14.13716694</v>
      </c>
      <c r="E15" s="49"/>
    </row>
    <row r="16">
      <c r="A16" s="45" t="s">
        <v>32</v>
      </c>
      <c r="B16" s="46">
        <f>B7*0.0393701</f>
        <v>0.0393701</v>
      </c>
    </row>
    <row r="17">
      <c r="A17" s="45" t="s">
        <v>33</v>
      </c>
      <c r="B17" s="46">
        <f>(B6/B16)*B15</f>
        <v>4668.090003</v>
      </c>
    </row>
    <row r="18">
      <c r="A18" s="45" t="s">
        <v>34</v>
      </c>
      <c r="B18" s="50">
        <f>B17/12</f>
        <v>389.0075003</v>
      </c>
    </row>
    <row r="19">
      <c r="A19" s="45" t="s">
        <v>35</v>
      </c>
      <c r="B19" s="50">
        <f>B11/B18</f>
        <v>123.3909371</v>
      </c>
    </row>
    <row r="20">
      <c r="A20" s="51" t="s">
        <v>36</v>
      </c>
      <c r="B20" s="11">
        <f>'SpoolSeed String Calculator'!B13</f>
        <v>0.2</v>
      </c>
    </row>
    <row r="21">
      <c r="A21" s="45" t="s">
        <v>37</v>
      </c>
      <c r="B21" s="50">
        <f>B19/(1-B20)</f>
        <v>154.2386714</v>
      </c>
    </row>
    <row r="22">
      <c r="A22" s="51" t="s">
        <v>38</v>
      </c>
      <c r="B22" s="11">
        <f>B14+1</f>
        <v>5.5</v>
      </c>
    </row>
    <row r="23">
      <c r="A23" s="51" t="s">
        <v>39</v>
      </c>
      <c r="B23" s="11">
        <f>rounddown(B10/B22)</f>
        <v>2</v>
      </c>
    </row>
    <row r="24">
      <c r="A24" s="51" t="s">
        <v>40</v>
      </c>
      <c r="B24" s="11">
        <f>ROUNDDOWN(B9/B22)</f>
        <v>4</v>
      </c>
    </row>
    <row r="25">
      <c r="A25" s="52" t="s">
        <v>41</v>
      </c>
      <c r="B25" s="53">
        <f>B24*B23</f>
        <v>8</v>
      </c>
    </row>
    <row r="26">
      <c r="A26" s="3"/>
    </row>
    <row r="27">
      <c r="A27" s="35" t="s">
        <v>25</v>
      </c>
    </row>
  </sheetData>
  <mergeCells count="3">
    <mergeCell ref="A1:F1"/>
    <mergeCell ref="A2:F2"/>
    <mergeCell ref="A27:F27"/>
  </mergeCells>
  <hyperlinks>
    <hyperlink r:id="rId1" ref="A27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63"/>
    <col customWidth="1" min="3" max="3" width="19.0"/>
    <col customWidth="1" min="4" max="4" width="13.75"/>
    <col customWidth="1" min="5" max="5" width="15.38"/>
  </cols>
  <sheetData>
    <row r="1">
      <c r="A1" s="54" t="s">
        <v>42</v>
      </c>
      <c r="B1" s="54" t="s">
        <v>43</v>
      </c>
      <c r="C1" s="54" t="s">
        <v>44</v>
      </c>
      <c r="D1" s="54" t="s">
        <v>45</v>
      </c>
      <c r="E1" s="54" t="s">
        <v>26</v>
      </c>
      <c r="F1" s="54" t="s">
        <v>46</v>
      </c>
      <c r="G1" s="54" t="s">
        <v>47</v>
      </c>
    </row>
    <row r="2">
      <c r="A2" s="55" t="s">
        <v>48</v>
      </c>
      <c r="B2" s="56" t="s">
        <v>49</v>
      </c>
      <c r="C2" s="56" t="s">
        <v>49</v>
      </c>
      <c r="D2" s="56" t="s">
        <v>50</v>
      </c>
      <c r="E2" s="56" t="s">
        <v>51</v>
      </c>
      <c r="F2" s="56" t="s">
        <v>52</v>
      </c>
      <c r="G2" s="56" t="s">
        <v>53</v>
      </c>
    </row>
    <row r="3">
      <c r="B3" s="57" t="s">
        <v>54</v>
      </c>
    </row>
    <row r="4">
      <c r="B4" s="56" t="s">
        <v>55</v>
      </c>
      <c r="C4" s="56" t="s">
        <v>56</v>
      </c>
      <c r="D4" s="56" t="s">
        <v>57</v>
      </c>
      <c r="E4" s="56" t="s">
        <v>58</v>
      </c>
      <c r="F4" s="56" t="s">
        <v>52</v>
      </c>
      <c r="G4" s="58"/>
    </row>
    <row r="5">
      <c r="B5" s="56" t="s">
        <v>59</v>
      </c>
      <c r="C5" s="56" t="s">
        <v>60</v>
      </c>
      <c r="D5" s="56" t="s">
        <v>61</v>
      </c>
      <c r="E5" s="58"/>
      <c r="F5" s="58"/>
      <c r="G5" s="58"/>
    </row>
    <row r="6">
      <c r="B6" s="59" t="s">
        <v>62</v>
      </c>
    </row>
    <row r="7">
      <c r="B7" s="56" t="s">
        <v>63</v>
      </c>
      <c r="C7" s="56" t="s">
        <v>64</v>
      </c>
      <c r="D7" s="56" t="s">
        <v>61</v>
      </c>
      <c r="E7" s="58"/>
      <c r="F7" s="58"/>
      <c r="G7" s="58"/>
    </row>
    <row r="8">
      <c r="A8" s="60" t="s">
        <v>65</v>
      </c>
      <c r="B8" s="61" t="s">
        <v>66</v>
      </c>
      <c r="C8" s="61" t="s">
        <v>67</v>
      </c>
      <c r="D8" s="62"/>
      <c r="E8" s="62"/>
      <c r="F8" s="62"/>
      <c r="G8" s="62"/>
    </row>
    <row r="9">
      <c r="B9" s="61" t="s">
        <v>68</v>
      </c>
      <c r="C9" s="61" t="s">
        <v>69</v>
      </c>
      <c r="D9" s="62"/>
      <c r="E9" s="61" t="s">
        <v>70</v>
      </c>
      <c r="F9" s="62"/>
      <c r="G9" s="62"/>
    </row>
    <row r="10">
      <c r="B10" s="63" t="s">
        <v>71</v>
      </c>
    </row>
    <row r="11">
      <c r="A11" s="64" t="s">
        <v>72</v>
      </c>
      <c r="B11" s="65" t="s">
        <v>73</v>
      </c>
      <c r="C11" s="65" t="s">
        <v>73</v>
      </c>
      <c r="D11" s="65" t="s">
        <v>61</v>
      </c>
      <c r="E11" s="66"/>
      <c r="F11" s="66"/>
      <c r="G11" s="66"/>
    </row>
    <row r="12">
      <c r="B12" s="65" t="s">
        <v>74</v>
      </c>
      <c r="C12" s="65" t="s">
        <v>74</v>
      </c>
      <c r="D12" s="65" t="s">
        <v>61</v>
      </c>
      <c r="E12" s="66"/>
      <c r="F12" s="66"/>
      <c r="G12" s="66"/>
    </row>
    <row r="13">
      <c r="B13" s="65" t="s">
        <v>75</v>
      </c>
      <c r="C13" s="65" t="s">
        <v>75</v>
      </c>
      <c r="D13" s="65" t="s">
        <v>61</v>
      </c>
      <c r="E13" s="66"/>
      <c r="F13" s="66"/>
      <c r="G13" s="66"/>
    </row>
    <row r="14">
      <c r="B14" s="65" t="s">
        <v>76</v>
      </c>
      <c r="C14" s="65" t="s">
        <v>76</v>
      </c>
      <c r="D14" s="65" t="s">
        <v>77</v>
      </c>
      <c r="E14" s="65"/>
      <c r="F14" s="66"/>
      <c r="G14" s="66"/>
    </row>
    <row r="15">
      <c r="A15" s="64"/>
      <c r="B15" s="65"/>
      <c r="C15" s="65"/>
      <c r="D15" s="65"/>
      <c r="E15" s="65"/>
      <c r="F15" s="66"/>
      <c r="G15" s="66"/>
    </row>
    <row r="16">
      <c r="A16" s="35" t="s">
        <v>25</v>
      </c>
    </row>
  </sheetData>
  <mergeCells count="7">
    <mergeCell ref="A2:A7"/>
    <mergeCell ref="B3:G3"/>
    <mergeCell ref="B6:G6"/>
    <mergeCell ref="A8:A10"/>
    <mergeCell ref="B10:G10"/>
    <mergeCell ref="A11:A14"/>
    <mergeCell ref="A16:G16"/>
  </mergeCells>
  <hyperlinks>
    <hyperlink r:id="rId1" ref="A16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75"/>
    <col customWidth="1" min="3" max="3" width="25.63"/>
    <col customWidth="1" min="4" max="4" width="38.5"/>
    <col customWidth="1" min="5" max="5" width="63.63"/>
  </cols>
  <sheetData>
    <row r="1">
      <c r="A1" s="67" t="s">
        <v>78</v>
      </c>
      <c r="B1" s="68" t="s">
        <v>79</v>
      </c>
      <c r="C1" s="68" t="s">
        <v>80</v>
      </c>
      <c r="D1" s="67" t="s">
        <v>81</v>
      </c>
      <c r="E1" s="68" t="s">
        <v>82</v>
      </c>
    </row>
    <row r="2">
      <c r="A2" s="65" t="s">
        <v>83</v>
      </c>
      <c r="B2" s="3" t="s">
        <v>84</v>
      </c>
      <c r="C2" s="3" t="s">
        <v>85</v>
      </c>
      <c r="D2" s="65" t="s">
        <v>86</v>
      </c>
    </row>
    <row r="3">
      <c r="A3" s="61" t="s">
        <v>87</v>
      </c>
      <c r="B3" s="69" t="s">
        <v>88</v>
      </c>
      <c r="C3" s="69" t="s">
        <v>89</v>
      </c>
      <c r="D3" s="62"/>
      <c r="E3" s="69" t="s">
        <v>90</v>
      </c>
    </row>
    <row r="4">
      <c r="A4" s="65" t="s">
        <v>91</v>
      </c>
      <c r="B4" s="65" t="s">
        <v>92</v>
      </c>
      <c r="C4" s="3" t="s">
        <v>93</v>
      </c>
      <c r="D4" s="65" t="s">
        <v>94</v>
      </c>
      <c r="E4" s="3" t="s">
        <v>95</v>
      </c>
    </row>
    <row r="5">
      <c r="A5" s="61" t="s">
        <v>96</v>
      </c>
      <c r="B5" s="61" t="s">
        <v>97</v>
      </c>
      <c r="C5" s="69" t="s">
        <v>98</v>
      </c>
      <c r="D5" s="61" t="s">
        <v>99</v>
      </c>
      <c r="E5" s="61" t="s">
        <v>100</v>
      </c>
    </row>
    <row r="6">
      <c r="A6" s="56"/>
      <c r="B6" s="56"/>
      <c r="C6" s="70"/>
      <c r="D6" s="56"/>
      <c r="E6" s="56"/>
    </row>
    <row r="7">
      <c r="A7" s="71" t="s">
        <v>101</v>
      </c>
    </row>
  </sheetData>
  <mergeCells count="1">
    <mergeCell ref="A7:E7"/>
  </mergeCells>
  <hyperlinks>
    <hyperlink r:id="rId1" ref="A7"/>
  </hyperlinks>
  <drawing r:id="rId2"/>
</worksheet>
</file>