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Your System Inputs" sheetId="1" r:id="rId5"/>
    <sheet state="visible" name="Auto-Adjusted Printable Version" sheetId="2" r:id="rId6"/>
  </sheets>
  <definedNames/>
  <calcPr/>
</workbook>
</file>

<file path=xl/sharedStrings.xml><?xml version="1.0" encoding="utf-8"?>
<sst xmlns="http://schemas.openxmlformats.org/spreadsheetml/2006/main" count="94" uniqueCount="72">
  <si>
    <r>
      <rPr>
        <rFont val="Arial"/>
        <b val="0"/>
        <color theme="1"/>
        <sz val="12.0"/>
      </rPr>
      <t xml:space="preserve">This spreadsheet enables nursery operators to input their nursery system parameters into the light green "Value" cells and get a printable, auto-populated Environmental Conditions Chart, based on GreenWave's recommended procedures for keeping nursery spools, that is tailored for use in their nursery.
</t>
    </r>
    <r>
      <rPr>
        <rFont val="Arial"/>
        <b/>
        <color theme="1"/>
        <sz val="12.0"/>
      </rPr>
      <t xml:space="preserve">Directions: 
</t>
    </r>
    <r>
      <rPr>
        <rFont val="Arial"/>
        <b val="0"/>
        <color theme="1"/>
        <sz val="12.0"/>
      </rPr>
      <t>1. Download or make a copy of this sheet.
2. Fill in the 6 values and units (light green) for the 5 parameters for your nursery below using the descriptions as guidance. The Nutrient Additons and Maintenance Columns in "Printable        Version" tab will automatically update to reflect how your system works. 
3. Select "file", then "print". The formatting for printing should already be accurate.     
4. Print your chart!</t>
    </r>
  </si>
  <si>
    <t>Your Nursery Parameters</t>
  </si>
  <si>
    <t>Value</t>
  </si>
  <si>
    <t>Units</t>
  </si>
  <si>
    <t>Description</t>
  </si>
  <si>
    <t>System type:</t>
  </si>
  <si>
    <t>batch</t>
  </si>
  <si>
    <t xml:space="preserve">This indicates whether you are using a flowthrough system or doing batch refreshments. 
- Batch refreshement: at a given interval, tanks are drained down a specifc amount and refilled. 
- Flowthrough: water is continuously flowing into and out of tanks at a given flow rate. </t>
  </si>
  <si>
    <t>Grow tank volume:</t>
  </si>
  <si>
    <t>gallons</t>
  </si>
  <si>
    <t>This is the volume of the tank you will be using to grow your spools in during the nursery season. GreenWave tanks hold 227 L or 60 gal of water. Be sure to choose the units you are using in the dropdown menu.</t>
  </si>
  <si>
    <t>Refreshment frequency (days):</t>
  </si>
  <si>
    <t>This is how often, in days, you are doing a refreshement. 
- If you are using flowthrough, this number should be 1.
- If you are draining your tanks and adding water every 2 days, this number should be 2</t>
  </si>
  <si>
    <t>Refreshment rate (%):</t>
  </si>
  <si>
    <t>This is percent of water in the tank that you are replacing during each refreshment period. If you are using flowthrough, this should be the maximum rate your team/water system can handle for all of your tanks. Examples: 
- If you can support 100% refreshement daily for all of your tanks, enter "100.00"
- If your system can only support 50% refreshment daily for all of your tanks, enter "50.00"
- If you are draining your tanks 1/3 and filling them, enter "33.00"</t>
  </si>
  <si>
    <t>Number of tanks</t>
  </si>
  <si>
    <t>This is the number of tanks in your system that you are running at a time with the methods you filled in above. If you are using different methods for different tanks in your system, you should fill out this sheet a second time with those parameters.</t>
  </si>
  <si>
    <t>Constants</t>
  </si>
  <si>
    <t>Concentration of F/2 (mL/10L seawater):</t>
  </si>
  <si>
    <t>This is the concentration of F/2 added to 10L of seawater</t>
  </si>
  <si>
    <t>Full F/2 dose:</t>
  </si>
  <si>
    <t>Nutrient Additions Dependent Expressions</t>
  </si>
  <si>
    <t>Nutrient addition frequency:</t>
  </si>
  <si>
    <t>Intitial nutrient addition for batch:</t>
  </si>
  <si>
    <t>Nutrient amount (X1 and X3):</t>
  </si>
  <si>
    <t>Nutrient amount (X2):</t>
  </si>
  <si>
    <t>Flowthrough 75% refreshment</t>
  </si>
  <si>
    <t>Batch 75% refreshment</t>
  </si>
  <si>
    <t>Flowthrough 50% refreshment</t>
  </si>
  <si>
    <t>Batch 50% refreshment</t>
  </si>
  <si>
    <t>Flowthrough 10% refreshment</t>
  </si>
  <si>
    <t>Batch 10% refreshment</t>
  </si>
  <si>
    <t>Water Volume Expressions</t>
  </si>
  <si>
    <t>Water volume conversion</t>
  </si>
  <si>
    <t>Water usage</t>
  </si>
  <si>
    <t>Water usage liters expression 100%</t>
  </si>
  <si>
    <t>Water usage liters expression 75%</t>
  </si>
  <si>
    <t>Water usage liters expression 50%</t>
  </si>
  <si>
    <t>Water usage liters expression 10%</t>
  </si>
  <si>
    <t>Expressions</t>
  </si>
  <si>
    <t>Batch build sentence: "Add X1mL total of F/2 at the time of refreshment. Add X2mL total of F/2 daily until the next water change"</t>
  </si>
  <si>
    <t>Flowthrough build sentence: "Add X3mL total of F/2 2x per day"</t>
  </si>
  <si>
    <t>X1 is 100% of full F/2 (0.22mL per L)</t>
  </si>
  <si>
    <t>X2 is 10% of full F/2</t>
  </si>
  <si>
    <t>X3 is 50% of full F/2</t>
  </si>
  <si>
    <t>Environmental Conditions Chart for Nursery Tanks</t>
  </si>
  <si>
    <t>Stage</t>
  </si>
  <si>
    <t>Substage</t>
  </si>
  <si>
    <t>Temp</t>
  </si>
  <si>
    <t>Light Color &amp; Intensity
(µmol photons m-2 s-1)</t>
  </si>
  <si>
    <t>Water Type</t>
  </si>
  <si>
    <t>Nutrient Additions
(per tank)</t>
  </si>
  <si>
    <t>Spools</t>
  </si>
  <si>
    <t>First 24 hours</t>
  </si>
  <si>
    <t>50–54°F
10–12°C</t>
  </si>
  <si>
    <t>Dark, 0</t>
  </si>
  <si>
    <t>12:12 L:D</t>
  </si>
  <si>
    <t>Sterilized</t>
  </si>
  <si>
    <t>n/a</t>
  </si>
  <si>
    <t>Days 2–3</t>
  </si>
  <si>
    <t>White, 20</t>
  </si>
  <si>
    <t>Days 4–5</t>
  </si>
  <si>
    <t>White, 40</t>
  </si>
  <si>
    <t>Days 6–7</t>
  </si>
  <si>
    <t>White, 60</t>
  </si>
  <si>
    <t>Days 8–14</t>
  </si>
  <si>
    <t>White, 80</t>
  </si>
  <si>
    <t>Days 15–21</t>
  </si>
  <si>
    <t>White, 100</t>
  </si>
  <si>
    <t>Days 22–28</t>
  </si>
  <si>
    <t>White, 120</t>
  </si>
  <si>
    <t>Slow growth</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</si>
</sst>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11">
    <font>
      <sz val="10.0"/>
      <color rgb="FF000000"/>
      <name val="Arial"/>
      <scheme val="minor"/>
    </font>
    <font>
      <b/>
      <sz val="12.0"/>
      <color theme="1"/>
      <name val="Arial"/>
      <scheme val="minor"/>
    </font>
    <font>
      <b/>
      <sz val="14.0"/>
      <color theme="1"/>
      <name val="Arial"/>
      <scheme val="minor"/>
    </font>
    <font>
      <sz val="14.0"/>
      <color theme="1"/>
      <name val="Arial"/>
      <scheme val="minor"/>
    </font>
    <font/>
    <font>
      <sz val="10.0"/>
      <color theme="1"/>
      <name val="Arial"/>
      <scheme val="minor"/>
    </font>
    <font>
      <color theme="1"/>
      <name val="Arial"/>
      <scheme val="minor"/>
    </font>
    <font>
      <b/>
      <color theme="1"/>
      <name val="Arial"/>
      <scheme val="minor"/>
    </font>
    <font>
      <b/>
      <i/>
      <sz val="14.0"/>
      <color rgb="FF202124"/>
      <name val="Poppins"/>
    </font>
    <font>
      <b/>
      <sz val="9.0"/>
      <color rgb="FF000000"/>
      <name val="Poppins"/>
    </font>
    <font>
      <sz val="9.0"/>
      <color rgb="FF000000"/>
      <name val="Poppins"/>
    </font>
  </fonts>
  <fills count="6">
    <fill>
      <patternFill patternType="none"/>
    </fill>
    <fill>
      <patternFill patternType="lightGray"/>
    </fill>
    <fill>
      <patternFill patternType="solid">
        <fgColor rgb="FFE0F1E5"/>
        <bgColor rgb="FFE0F1E5"/>
      </patternFill>
    </fill>
    <fill>
      <patternFill patternType="solid">
        <fgColor rgb="FF95D2B1"/>
        <bgColor rgb="FF95D2B1"/>
      </patternFill>
    </fill>
    <fill>
      <patternFill patternType="solid">
        <fgColor rgb="FFEFEFEF"/>
        <bgColor rgb="FFEFEFEF"/>
      </patternFill>
    </fill>
    <fill>
      <patternFill patternType="solid">
        <fgColor rgb="FFFFFFFF"/>
        <bgColor rgb="FFFFFFFF"/>
      </patternFill>
    </fill>
  </fills>
  <borders count="10">
    <border/>
    <border>
      <left style="medium">
        <color rgb="FFFFFFFF"/>
      </left>
      <right style="medium">
        <color rgb="FFFFFFFF"/>
      </right>
      <top style="medium">
        <color rgb="FFFFFFFF"/>
      </top>
      <bottom style="medium">
        <color rgb="FFFFFFFF"/>
      </bottom>
    </border>
    <border>
      <right style="medium">
        <color rgb="FFFFFFFF"/>
      </right>
      <top style="medium">
        <color rgb="FFFFFFFF"/>
      </top>
      <bottom style="medium">
        <color rgb="FFFFFFFF"/>
      </bottom>
    </border>
    <border>
      <left style="medium">
        <color rgb="FFFFFFFF"/>
      </left>
      <top style="medium">
        <color rgb="FFFFFFFF"/>
      </top>
      <bottom style="medium">
        <color rgb="FFFFFFFF"/>
      </bottom>
    </border>
    <border>
      <top style="medium">
        <color rgb="FFFFFFFF"/>
      </top>
      <bottom style="medium">
        <color rgb="FFFFFFFF"/>
      </bottom>
    </border>
    <border>
      <left style="medium">
        <color rgb="FFFFFFFF"/>
      </left>
      <right style="medium">
        <color rgb="FFFFFFFF"/>
      </right>
      <top style="medium">
        <color rgb="FFFFFFFF"/>
      </top>
    </border>
    <border>
      <left style="medium">
        <color rgb="FFFFFFFF"/>
      </left>
      <top style="medium">
        <color rgb="FFFFFFFF"/>
      </top>
    </border>
    <border>
      <right style="medium">
        <color rgb="FFFFFFFF"/>
      </right>
      <top style="medium">
        <color rgb="FFFFFFFF"/>
      </top>
    </border>
    <border>
      <left style="medium">
        <color rgb="FFFFFFFF"/>
      </left>
      <right style="medium">
        <color rgb="FFFFFFFF"/>
      </right>
    </border>
    <border>
      <left style="medium">
        <color rgb="FFFFFFFF"/>
      </left>
      <right style="medium">
        <color rgb="FFFFFFFF"/>
      </right>
      <bottom style="medium">
        <color rgb="FFFFFFFF"/>
      </bottom>
    </border>
  </borders>
  <cellStyleXfs count="1">
    <xf borderId="0" fillId="0" fontId="0" numFmtId="0" applyAlignment="1" applyFont="1"/>
  </cellStyleXfs>
  <cellXfs count="46">
    <xf borderId="0" fillId="0" fontId="0" numFmtId="0" xfId="0" applyAlignment="1" applyFont="1">
      <alignment readingOrder="0" shrinkToFit="0" vertical="bottom" wrapText="0"/>
    </xf>
    <xf borderId="0" fillId="2" fontId="1" numFmtId="0" xfId="0" applyAlignment="1" applyFill="1" applyFont="1">
      <alignment horizontal="left" readingOrder="0" shrinkToFit="0" vertical="center" wrapText="1"/>
    </xf>
    <xf borderId="0" fillId="0" fontId="2" numFmtId="0" xfId="0" applyAlignment="1" applyFont="1">
      <alignment horizontal="right" readingOrder="0" vertical="center"/>
    </xf>
    <xf borderId="1" fillId="3" fontId="2" numFmtId="0" xfId="0" applyAlignment="1" applyBorder="1" applyFill="1" applyFont="1">
      <alignment horizontal="right" readingOrder="0" vertical="center"/>
    </xf>
    <xf borderId="1" fillId="2" fontId="2" numFmtId="0" xfId="0" applyAlignment="1" applyBorder="1" applyFont="1">
      <alignment horizontal="center" readingOrder="0" vertical="center"/>
    </xf>
    <xf borderId="2" fillId="2" fontId="2" numFmtId="0" xfId="0" applyAlignment="1" applyBorder="1" applyFont="1">
      <alignment horizontal="center" readingOrder="0" vertical="center"/>
    </xf>
    <xf borderId="1" fillId="3" fontId="2" numFmtId="0" xfId="0" applyAlignment="1" applyBorder="1" applyFont="1">
      <alignment readingOrder="0" vertical="center"/>
    </xf>
    <xf borderId="1" fillId="3" fontId="3" numFmtId="0" xfId="0" applyAlignment="1" applyBorder="1" applyFont="1">
      <alignment horizontal="right" readingOrder="0" shrinkToFit="0" vertical="center" wrapText="1"/>
    </xf>
    <xf borderId="3" fillId="2" fontId="3" numFmtId="0" xfId="0" applyAlignment="1" applyBorder="1" applyFont="1">
      <alignment horizontal="center" readingOrder="0" shrinkToFit="0" vertical="center" wrapText="1"/>
    </xf>
    <xf borderId="2" fillId="0" fontId="4" numFmtId="0" xfId="0" applyBorder="1" applyFont="1"/>
    <xf borderId="1" fillId="3" fontId="5" numFmtId="0" xfId="0" applyAlignment="1" applyBorder="1" applyFont="1">
      <alignment readingOrder="0" shrinkToFit="0" vertical="center" wrapText="1"/>
    </xf>
    <xf borderId="1" fillId="2" fontId="3" numFmtId="0" xfId="0" applyAlignment="1" applyBorder="1" applyFont="1">
      <alignment horizontal="center" readingOrder="0" shrinkToFit="0" vertical="center" wrapText="1"/>
    </xf>
    <xf borderId="3" fillId="2" fontId="3" numFmtId="1" xfId="0" applyAlignment="1" applyBorder="1" applyFont="1" applyNumberFormat="1">
      <alignment horizontal="center" readingOrder="0" shrinkToFit="0" vertical="center" wrapText="1"/>
    </xf>
    <xf borderId="0" fillId="0" fontId="6" numFmtId="0" xfId="0" applyAlignment="1" applyFont="1">
      <alignment horizontal="right" readingOrder="0" vertical="center"/>
    </xf>
    <xf borderId="0" fillId="0" fontId="6" numFmtId="2" xfId="0" applyAlignment="1" applyFont="1" applyNumberFormat="1">
      <alignment horizontal="right" readingOrder="0" vertical="center"/>
    </xf>
    <xf borderId="0" fillId="0" fontId="6" numFmtId="0" xfId="0" applyAlignment="1" applyFont="1">
      <alignment readingOrder="0" vertical="center"/>
    </xf>
    <xf borderId="0" fillId="0" fontId="6" numFmtId="0" xfId="0" applyAlignment="1" applyFont="1">
      <alignment horizontal="right" vertical="center"/>
    </xf>
    <xf borderId="0" fillId="0" fontId="6" numFmtId="0" xfId="0" applyAlignment="1" applyFont="1">
      <alignment vertical="center"/>
    </xf>
    <xf borderId="0" fillId="4" fontId="7" numFmtId="0" xfId="0" applyAlignment="1" applyFill="1" applyFont="1">
      <alignment horizontal="right" readingOrder="0" vertical="center"/>
    </xf>
    <xf borderId="0" fillId="4" fontId="6" numFmtId="0" xfId="0" applyAlignment="1" applyFont="1">
      <alignment horizontal="right" vertical="center"/>
    </xf>
    <xf borderId="0" fillId="4" fontId="6" numFmtId="0" xfId="0" applyAlignment="1" applyFont="1">
      <alignment vertical="center"/>
    </xf>
    <xf borderId="0" fillId="4" fontId="6" numFmtId="0" xfId="0" applyAlignment="1" applyFont="1">
      <alignment horizontal="right" readingOrder="0" vertical="center"/>
    </xf>
    <xf borderId="0" fillId="4" fontId="6" numFmtId="0" xfId="0" applyAlignment="1" applyFont="1">
      <alignment horizontal="left" readingOrder="0" vertical="center"/>
    </xf>
    <xf borderId="0" fillId="4" fontId="6" numFmtId="0" xfId="0" applyAlignment="1" applyFont="1">
      <alignment readingOrder="0" vertical="center"/>
    </xf>
    <xf borderId="0" fillId="4" fontId="6" numFmtId="1" xfId="0" applyAlignment="1" applyFont="1" applyNumberFormat="1">
      <alignment horizontal="left" vertical="center"/>
    </xf>
    <xf borderId="0" fillId="4" fontId="7" numFmtId="0" xfId="0" applyAlignment="1" applyFont="1">
      <alignment horizontal="left" readingOrder="0" vertical="center"/>
    </xf>
    <xf borderId="0" fillId="4" fontId="6" numFmtId="0" xfId="0" applyAlignment="1" applyFont="1">
      <alignment horizontal="left" vertical="center"/>
    </xf>
    <xf borderId="0" fillId="4" fontId="6" numFmtId="164" xfId="0" applyAlignment="1" applyFont="1" applyNumberFormat="1">
      <alignment horizontal="left" vertical="center"/>
    </xf>
    <xf borderId="0" fillId="4" fontId="6" numFmtId="0" xfId="0" applyAlignment="1" applyFont="1">
      <alignment readingOrder="0"/>
    </xf>
    <xf borderId="0" fillId="4" fontId="6" numFmtId="0" xfId="0" applyAlignment="1" applyFont="1">
      <alignment horizontal="right" readingOrder="0"/>
    </xf>
    <xf borderId="0" fillId="4" fontId="5" numFmtId="0" xfId="0" applyAlignment="1" applyFont="1">
      <alignment horizontal="right" readingOrder="0"/>
    </xf>
    <xf borderId="0" fillId="4" fontId="5" numFmtId="0" xfId="0" applyAlignment="1" applyFont="1">
      <alignment horizontal="left" vertical="center"/>
    </xf>
    <xf borderId="0" fillId="5" fontId="6" numFmtId="0" xfId="0" applyAlignment="1" applyFill="1" applyFont="1">
      <alignment horizontal="right" readingOrder="0"/>
    </xf>
    <xf borderId="0" fillId="4" fontId="7" numFmtId="0" xfId="0" applyAlignment="1" applyFont="1">
      <alignment horizontal="left" readingOrder="0"/>
    </xf>
    <xf borderId="3" fillId="0" fontId="8" numFmtId="0" xfId="0" applyAlignment="1" applyBorder="1" applyFont="1">
      <alignment horizontal="left" readingOrder="0" shrinkToFit="0" vertical="center" wrapText="1"/>
    </xf>
    <xf borderId="4" fillId="0" fontId="4" numFmtId="0" xfId="0" applyBorder="1" applyFont="1"/>
    <xf borderId="5" fillId="3" fontId="9" numFmtId="0" xfId="0" applyAlignment="1" applyBorder="1" applyFont="1">
      <alignment horizontal="left" readingOrder="0" shrinkToFit="0" vertical="center" wrapText="1"/>
    </xf>
    <xf borderId="6" fillId="3" fontId="9" numFmtId="0" xfId="0" applyAlignment="1" applyBorder="1" applyFont="1">
      <alignment horizontal="center" readingOrder="0" shrinkToFit="0" vertical="center" wrapText="1"/>
    </xf>
    <xf borderId="7" fillId="0" fontId="4" numFmtId="0" xfId="0" applyBorder="1" applyFont="1"/>
    <xf borderId="3" fillId="3" fontId="9" numFmtId="0" xfId="0" applyAlignment="1" applyBorder="1" applyFont="1">
      <alignment horizontal="center" readingOrder="0" shrinkToFit="0" vertical="center" wrapText="1"/>
    </xf>
    <xf borderId="1" fillId="3" fontId="9" numFmtId="0" xfId="0" applyAlignment="1" applyBorder="1" applyFont="1">
      <alignment horizontal="center" readingOrder="0" shrinkToFit="0" vertical="center" wrapText="1"/>
    </xf>
    <xf borderId="5" fillId="2" fontId="10" numFmtId="0" xfId="0" applyAlignment="1" applyBorder="1" applyFont="1">
      <alignment horizontal="left" readingOrder="0" shrinkToFit="0" vertical="center" wrapText="1"/>
    </xf>
    <xf borderId="1" fillId="2" fontId="10" numFmtId="0" xfId="0" applyAlignment="1" applyBorder="1" applyFont="1">
      <alignment horizontal="left" readingOrder="0" shrinkToFit="0" vertical="center" wrapText="1"/>
    </xf>
    <xf borderId="3" fillId="2" fontId="10" numFmtId="0" xfId="0" applyAlignment="1" applyBorder="1" applyFont="1">
      <alignment horizontal="left" readingOrder="0" shrinkToFit="0" vertical="center" wrapText="1"/>
    </xf>
    <xf borderId="8" fillId="0" fontId="4" numFmtId="0" xfId="0" applyBorder="1" applyFont="1"/>
    <xf borderId="9" fillId="0" fontId="4"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4.25"/>
    <col customWidth="1" min="2" max="2" width="19.13"/>
    <col customWidth="1" min="3" max="3" width="14.38"/>
    <col customWidth="1" min="4" max="4" width="102.5"/>
  </cols>
  <sheetData>
    <row r="1">
      <c r="A1" s="1" t="s">
        <v>0</v>
      </c>
    </row>
    <row r="2" ht="12.0" customHeight="1">
      <c r="A2" s="2"/>
    </row>
    <row r="3">
      <c r="A3" s="3" t="s">
        <v>1</v>
      </c>
      <c r="B3" s="4" t="s">
        <v>2</v>
      </c>
      <c r="C3" s="5" t="s">
        <v>3</v>
      </c>
      <c r="D3" s="6" t="s">
        <v>4</v>
      </c>
    </row>
    <row r="4" ht="41.25" customHeight="1">
      <c r="A4" s="7" t="s">
        <v>5</v>
      </c>
      <c r="B4" s="8" t="s">
        <v>6</v>
      </c>
      <c r="C4" s="9"/>
      <c r="D4" s="10" t="s">
        <v>7</v>
      </c>
    </row>
    <row r="5" ht="30.75" customHeight="1">
      <c r="A5" s="7" t="s">
        <v>8</v>
      </c>
      <c r="B5" s="11">
        <v>60.0</v>
      </c>
      <c r="C5" s="11" t="s">
        <v>9</v>
      </c>
      <c r="D5" s="10" t="s">
        <v>10</v>
      </c>
    </row>
    <row r="6" ht="42.75" customHeight="1">
      <c r="A6" s="7" t="s">
        <v>11</v>
      </c>
      <c r="B6" s="8">
        <v>1.0</v>
      </c>
      <c r="C6" s="9"/>
      <c r="D6" s="10" t="s">
        <v>12</v>
      </c>
    </row>
    <row r="7" ht="66.0" customHeight="1">
      <c r="A7" s="7" t="s">
        <v>13</v>
      </c>
      <c r="B7" s="12">
        <v>80.0</v>
      </c>
      <c r="C7" s="9"/>
      <c r="D7" s="10" t="s">
        <v>14</v>
      </c>
    </row>
    <row r="8" ht="29.25" customHeight="1">
      <c r="A8" s="7" t="s">
        <v>15</v>
      </c>
      <c r="B8" s="12">
        <v>2.0</v>
      </c>
      <c r="C8" s="9"/>
      <c r="D8" s="10" t="s">
        <v>16</v>
      </c>
    </row>
    <row r="9" hidden="1">
      <c r="A9" s="13"/>
      <c r="B9" s="14"/>
      <c r="C9" s="14"/>
      <c r="D9" s="15"/>
    </row>
    <row r="10" hidden="1">
      <c r="A10" s="16"/>
      <c r="B10" s="16"/>
      <c r="C10" s="16"/>
      <c r="D10" s="17"/>
    </row>
    <row r="11" hidden="1">
      <c r="A11" s="18" t="s">
        <v>17</v>
      </c>
      <c r="B11" s="19"/>
      <c r="C11" s="19"/>
      <c r="D11" s="20"/>
    </row>
    <row r="12" hidden="1">
      <c r="A12" s="21" t="s">
        <v>18</v>
      </c>
      <c r="B12" s="22">
        <v>1.0</v>
      </c>
      <c r="C12" s="22"/>
      <c r="D12" s="23" t="s">
        <v>19</v>
      </c>
    </row>
    <row r="13" hidden="1">
      <c r="A13" s="21" t="s">
        <v>20</v>
      </c>
      <c r="B13" s="24">
        <f>0.22*B5</f>
        <v>13.2</v>
      </c>
    </row>
    <row r="14" hidden="1">
      <c r="A14" s="13"/>
    </row>
    <row r="15" hidden="1">
      <c r="A15" s="25" t="s">
        <v>21</v>
      </c>
    </row>
    <row r="16" hidden="1">
      <c r="A16" s="21" t="s">
        <v>22</v>
      </c>
      <c r="B16" s="26" t="str">
        <f>IFS(B4="flowthrough","mL total F/2 2x per day.",OR(B4="batch"),"mL total of F/2 at the time of refreshment. Add ")</f>
        <v>mL total of F/2 at the time of refreshment. Add </v>
      </c>
    </row>
    <row r="17" hidden="1">
      <c r="A17" s="21" t="s">
        <v>23</v>
      </c>
      <c r="B17" s="26" t="str">
        <f>IFs(B4="batch", "mL total of F/2 daily until the next water change.",OR(B4="flowthrough")," ")</f>
        <v>mL total of F/2 daily until the next water change.</v>
      </c>
    </row>
    <row r="18" hidden="1">
      <c r="A18" s="21" t="s">
        <v>24</v>
      </c>
      <c r="B18" s="27">
        <f>IFS(B4="batch",round((B28*0.22)*(B7/100),0), OR(B4="flowthrough"),round((B28*0.11),0))</f>
        <v>40</v>
      </c>
    </row>
    <row r="19" hidden="1">
      <c r="A19" s="21" t="s">
        <v>25</v>
      </c>
      <c r="B19" s="27">
        <f>IFS(B4="batch",round((B28*0.22)*0.1,0),OR(B4="flowthrough")," ")</f>
        <v>5</v>
      </c>
    </row>
    <row r="20" hidden="1">
      <c r="A20" s="19"/>
      <c r="B20" s="19"/>
      <c r="C20" s="19"/>
      <c r="D20" s="28"/>
    </row>
    <row r="21" hidden="1">
      <c r="A21" s="21" t="s">
        <v>26</v>
      </c>
      <c r="B21" s="26" t="b">
        <f>IF(B4="flowthrough",(CONCATENATE("Add ",round('Your System Inputs'!B18*0.75,0),'Your System Inputs'!B16)))</f>
        <v>0</v>
      </c>
    </row>
    <row r="22" hidden="1">
      <c r="A22" s="29" t="s">
        <v>27</v>
      </c>
      <c r="B22" s="26" t="str">
        <f>IF(B4="batch",(CONCATENATE("Add ",round('Your System Inputs'!B18*0.75,0),'Your System Inputs'!B16,round('Your System Inputs'!B19*0.75,0),'Your System Inputs'!B17)))</f>
        <v>Add 30mL total of F/2 at the time of refreshment. Add 4mL total of F/2 daily until the next water change.</v>
      </c>
    </row>
    <row r="23" hidden="1">
      <c r="A23" s="21" t="s">
        <v>28</v>
      </c>
      <c r="B23" s="26" t="b">
        <f>IF(B4="flowthrough",(CONCATENATE("Add ",round('Your System Inputs'!B18*0.5,0),'Your System Inputs'!B16)))</f>
        <v>0</v>
      </c>
    </row>
    <row r="24" hidden="1">
      <c r="A24" s="29" t="s">
        <v>29</v>
      </c>
      <c r="B24" s="26" t="str">
        <f>IF(B4="batch",(CONCATENATE("Add ",round('Your System Inputs'!B18*0.5,0),'Your System Inputs'!B16,round('Your System Inputs'!B19*0.75,0),'Your System Inputs'!B17)))</f>
        <v>Add 20mL total of F/2 at the time of refreshment. Add 4mL total of F/2 daily until the next water change.</v>
      </c>
    </row>
    <row r="25" hidden="1">
      <c r="A25" s="21" t="s">
        <v>30</v>
      </c>
      <c r="B25" s="26" t="b">
        <f>IF(B4="flowthrough",(CONCATENATE("Add ",round('Your System Inputs'!B18*0.1,0),'Your System Inputs'!B16)))</f>
        <v>0</v>
      </c>
    </row>
    <row r="26" hidden="1">
      <c r="A26" s="29" t="s">
        <v>31</v>
      </c>
      <c r="B26" s="26" t="str">
        <f>IF(B4="batch",(CONCATENATE("Add ",round('Your System Inputs'!B18*0.1,0),'Your System Inputs'!B16,round('Your System Inputs'!B19*0.75,0),'Your System Inputs'!B17)))</f>
        <v>Add 4mL total of F/2 at the time of refreshment. Add 4mL total of F/2 daily until the next water change.</v>
      </c>
    </row>
    <row r="27" hidden="1">
      <c r="A27" s="25" t="s">
        <v>32</v>
      </c>
    </row>
    <row r="28" hidden="1">
      <c r="A28" s="29" t="s">
        <v>33</v>
      </c>
      <c r="B28" s="26">
        <f>IFs(C5="gallons",(round(B5*3.78541,0)),OR(C5="liters"),B5)</f>
        <v>227</v>
      </c>
      <c r="C28" s="26"/>
      <c r="D28" s="26"/>
    </row>
    <row r="29" hidden="1">
      <c r="A29" s="30" t="s">
        <v>34</v>
      </c>
      <c r="B29" s="26">
        <f>(B5*B8)*(B7/100)</f>
        <v>96</v>
      </c>
      <c r="C29" s="26"/>
      <c r="D29" s="26"/>
    </row>
    <row r="30" hidden="1">
      <c r="A30" s="30" t="s">
        <v>35</v>
      </c>
      <c r="B30" s="31" t="str">
        <f>IFs(C5="liters",CONCATENATE(round(B29,0)," liters"),OR(C5="gallons"),CONCATENATE(round(B29,0)," gallons"))</f>
        <v>96 gallons</v>
      </c>
      <c r="C30" s="31"/>
      <c r="D30" s="31"/>
    </row>
    <row r="31" hidden="1">
      <c r="A31" s="30" t="s">
        <v>36</v>
      </c>
      <c r="B31" s="31" t="str">
        <f>IFs(C5="liters",CONCATENATE(ROUND(B29*0.75,0)," liters"),OR(C5="gallons"),CONCATENATE(ROUND(B29*0.75,0)," gallons"))</f>
        <v>72 gallons</v>
      </c>
      <c r="C31" s="31"/>
      <c r="D31" s="31"/>
    </row>
    <row r="32" hidden="1">
      <c r="A32" s="30" t="s">
        <v>37</v>
      </c>
      <c r="B32" s="31" t="str">
        <f>IFs(C5="liters",CONCATENATE(ROUND(B29*0.5,0)," liters"),OR(C5="gallons"),CONCATENATE(ROUND(B29*0.5,0)," gallons"))</f>
        <v>48 gallons</v>
      </c>
      <c r="C32" s="31"/>
      <c r="D32" s="31"/>
    </row>
    <row r="33" hidden="1">
      <c r="A33" s="30" t="s">
        <v>38</v>
      </c>
      <c r="B33" s="31" t="str">
        <f>IFs(C5="liters",CONCATENATE(round(B29*0.1,0)," liters"),OR(C5="gallons"),CONCATENATE(round(B29*0.1,0)," gallons"))</f>
        <v>10 gallons</v>
      </c>
      <c r="C33" s="31"/>
      <c r="D33" s="31"/>
    </row>
    <row r="34" hidden="1">
      <c r="A34" s="32"/>
    </row>
    <row r="35" hidden="1">
      <c r="A35" s="33" t="s">
        <v>39</v>
      </c>
    </row>
    <row r="36" hidden="1">
      <c r="A36" s="23" t="s">
        <v>40</v>
      </c>
    </row>
    <row r="37" hidden="1">
      <c r="A37" s="23" t="s">
        <v>41</v>
      </c>
    </row>
    <row r="38" hidden="1">
      <c r="A38" s="23" t="s">
        <v>42</v>
      </c>
    </row>
    <row r="39" hidden="1">
      <c r="A39" s="23" t="s">
        <v>43</v>
      </c>
    </row>
    <row r="40" hidden="1">
      <c r="A40" s="23" t="s">
        <v>44</v>
      </c>
    </row>
  </sheetData>
  <mergeCells count="27">
    <mergeCell ref="A1:D1"/>
    <mergeCell ref="A2:D2"/>
    <mergeCell ref="B4:C4"/>
    <mergeCell ref="B6:C6"/>
    <mergeCell ref="B7:C7"/>
    <mergeCell ref="B8:C8"/>
    <mergeCell ref="B13:D13"/>
    <mergeCell ref="A14:D14"/>
    <mergeCell ref="A15:D15"/>
    <mergeCell ref="B16:D16"/>
    <mergeCell ref="B17:D17"/>
    <mergeCell ref="B18:D18"/>
    <mergeCell ref="B19:D19"/>
    <mergeCell ref="B21:D21"/>
    <mergeCell ref="A35:D35"/>
    <mergeCell ref="A36:D36"/>
    <mergeCell ref="A37:D37"/>
    <mergeCell ref="A38:D38"/>
    <mergeCell ref="A39:D39"/>
    <mergeCell ref="A40:D40"/>
    <mergeCell ref="B22:D22"/>
    <mergeCell ref="B23:D23"/>
    <mergeCell ref="B24:D24"/>
    <mergeCell ref="B25:D25"/>
    <mergeCell ref="B26:D26"/>
    <mergeCell ref="A27:D27"/>
    <mergeCell ref="A34:D34"/>
  </mergeCells>
  <dataValidations>
    <dataValidation type="list" allowBlank="1" showErrorMessage="1" sqref="B4">
      <formula1>"batch,flowthrough"</formula1>
    </dataValidation>
    <dataValidation type="list" allowBlank="1" showErrorMessage="1" sqref="C5">
      <formula1>"gallons,liters"</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1.63"/>
    <col customWidth="1" min="2" max="2" width="11.88"/>
    <col customWidth="1" min="3" max="3" width="8.13"/>
    <col customWidth="1" min="4" max="5" width="10.75"/>
    <col customWidth="1" min="6" max="6" width="10.13"/>
    <col customWidth="1" min="7" max="7" width="23.63"/>
    <col customWidth="1" min="8" max="8" width="22.63"/>
    <col customWidth="1" min="9" max="9" width="20.75"/>
  </cols>
  <sheetData>
    <row r="1" ht="48.75" customHeight="1">
      <c r="A1" s="34" t="s">
        <v>45</v>
      </c>
      <c r="B1" s="35"/>
      <c r="C1" s="35"/>
      <c r="D1" s="35"/>
      <c r="E1" s="35"/>
      <c r="F1" s="35"/>
      <c r="G1" s="35"/>
      <c r="H1" s="35"/>
      <c r="I1" s="9"/>
    </row>
    <row r="2" ht="46.5" customHeight="1">
      <c r="A2" s="36" t="s">
        <v>46</v>
      </c>
      <c r="B2" s="36" t="s">
        <v>47</v>
      </c>
      <c r="C2" s="36" t="s">
        <v>48</v>
      </c>
      <c r="D2" s="37" t="s">
        <v>49</v>
      </c>
      <c r="E2" s="38"/>
      <c r="F2" s="36" t="s">
        <v>50</v>
      </c>
      <c r="G2" s="39" t="s">
        <v>51</v>
      </c>
      <c r="H2" s="37" t="str">
        <f>CONCATENATE("Maintenance                      "," (",'Your System Inputs'!B4," refeshment)")</f>
        <v>Maintenance                       (batch refeshment)</v>
      </c>
      <c r="I2" s="40" t="str">
        <f>CONCATENATE("Estimated Water Usage"," (",'Your System Inputs'!C5,")")</f>
        <v>Estimated Water Usage (gallons)</v>
      </c>
    </row>
    <row r="3">
      <c r="A3" s="41" t="s">
        <v>52</v>
      </c>
      <c r="B3" s="42" t="s">
        <v>53</v>
      </c>
      <c r="C3" s="42" t="s">
        <v>54</v>
      </c>
      <c r="D3" s="42" t="s">
        <v>55</v>
      </c>
      <c r="E3" s="42" t="s">
        <v>56</v>
      </c>
      <c r="F3" s="42" t="s">
        <v>57</v>
      </c>
      <c r="G3" s="42" t="str">
        <f>CONCATENATE("Add ",ROUND('Your System Inputs'!B5*0.22,0),"mL total of F/2.")</f>
        <v>Add 13mL total of F/2.</v>
      </c>
      <c r="H3" s="43" t="s">
        <v>58</v>
      </c>
      <c r="I3" s="42" t="str">
        <f>CONCATENATE("0 ", 'Your System Inputs'!C5)</f>
        <v>0 gallons</v>
      </c>
    </row>
    <row r="4">
      <c r="A4" s="44"/>
      <c r="B4" s="42" t="s">
        <v>59</v>
      </c>
      <c r="C4" s="42" t="s">
        <v>54</v>
      </c>
      <c r="D4" s="42" t="s">
        <v>60</v>
      </c>
      <c r="E4" s="42" t="s">
        <v>56</v>
      </c>
      <c r="F4" s="42" t="s">
        <v>57</v>
      </c>
      <c r="G4" s="42" t="str">
        <f>CONCATENATE("Add ",'Your System Inputs'!B18,'Your System Inputs'!B16,'Your System Inputs'!B19,'Your System Inputs'!B17)</f>
        <v>Add 40mL total of F/2 at the time of refreshment. Add 5mL total of F/2 daily until the next water change.</v>
      </c>
      <c r="H4" s="43" t="str">
        <f>CONCATENATE("Refresh water ", 'Your System Inputs'!B7,"% daily")</f>
        <v>Refresh water 80% daily</v>
      </c>
      <c r="I4" s="42" t="str">
        <f>IFs('Your System Inputs'!B4="batch", CONCATENATE('Your System Inputs'!B30," every ",'Your System Inputs'!B6," days"),OR('Your System Inputs'!B4="flowthrough"),CONCATENATE('Your System Inputs'!B30," every day"))</f>
        <v>96 gallons every 1 days</v>
      </c>
    </row>
    <row r="5">
      <c r="A5" s="44"/>
      <c r="B5" s="42" t="s">
        <v>61</v>
      </c>
      <c r="C5" s="42" t="s">
        <v>54</v>
      </c>
      <c r="D5" s="42" t="s">
        <v>62</v>
      </c>
      <c r="E5" s="42" t="s">
        <v>56</v>
      </c>
      <c r="F5" s="42" t="s">
        <v>57</v>
      </c>
      <c r="G5" s="42" t="str">
        <f>CONCATENATE("Add ",'Your System Inputs'!B18,'Your System Inputs'!B16,'Your System Inputs'!B19,'Your System Inputs'!B17)</f>
        <v>Add 40mL total of F/2 at the time of refreshment. Add 5mL total of F/2 daily until the next water change.</v>
      </c>
      <c r="H5" s="43" t="str">
        <f>CONCATENATE("Refresh water ", 'Your System Inputs'!B7,"% daily")</f>
        <v>Refresh water 80% daily</v>
      </c>
      <c r="I5" s="42" t="str">
        <f>IFs('Your System Inputs'!B4="batch", CONCATENATE('Your System Inputs'!B30," every ",'Your System Inputs'!B6," days"),OR('Your System Inputs'!B4="flowthrough"),CONCATENATE('Your System Inputs'!B30," every day"))</f>
        <v>96 gallons every 1 days</v>
      </c>
    </row>
    <row r="6">
      <c r="A6" s="44"/>
      <c r="B6" s="42" t="s">
        <v>63</v>
      </c>
      <c r="C6" s="42" t="s">
        <v>54</v>
      </c>
      <c r="D6" s="42" t="s">
        <v>64</v>
      </c>
      <c r="E6" s="42" t="s">
        <v>56</v>
      </c>
      <c r="F6" s="42" t="s">
        <v>57</v>
      </c>
      <c r="G6" s="42" t="str">
        <f>CONCATENATE("Add ",'Your System Inputs'!B18,'Your System Inputs'!B16,'Your System Inputs'!B19,'Your System Inputs'!B17)</f>
        <v>Add 40mL total of F/2 at the time of refreshment. Add 5mL total of F/2 daily until the next water change.</v>
      </c>
      <c r="H6" s="43" t="str">
        <f>CONCATENATE("Refresh water ", 'Your System Inputs'!B7,"% daily")</f>
        <v>Refresh water 80% daily</v>
      </c>
      <c r="I6" s="42" t="str">
        <f>IFs('Your System Inputs'!B4="batch", CONCATENATE('Your System Inputs'!B30," every ",'Your System Inputs'!B6," days"),OR('Your System Inputs'!B4="flowthrough"),CONCATENATE('Your System Inputs'!B30," every day"))</f>
        <v>96 gallons every 1 days</v>
      </c>
    </row>
    <row r="7">
      <c r="A7" s="44"/>
      <c r="B7" s="42" t="s">
        <v>65</v>
      </c>
      <c r="C7" s="42" t="s">
        <v>54</v>
      </c>
      <c r="D7" s="42" t="s">
        <v>66</v>
      </c>
      <c r="E7" s="42" t="s">
        <v>56</v>
      </c>
      <c r="F7" s="42" t="s">
        <v>57</v>
      </c>
      <c r="G7" s="42" t="str">
        <f>CONCATENATE("Add ",'Your System Inputs'!B18,'Your System Inputs'!B16,'Your System Inputs'!B19,'Your System Inputs'!B17)</f>
        <v>Add 40mL total of F/2 at the time of refreshment. Add 5mL total of F/2 daily until the next water change.</v>
      </c>
      <c r="H7" s="43" t="str">
        <f>CONCATENATE("Refresh water ", 'Your System Inputs'!B7,"% daily")</f>
        <v>Refresh water 80% daily</v>
      </c>
      <c r="I7" s="42" t="str">
        <f>IFs('Your System Inputs'!B4="batch", CONCATENATE('Your System Inputs'!B30," every ",'Your System Inputs'!B6," days"),OR('Your System Inputs'!B4="flowthrough"),CONCATENATE('Your System Inputs'!B30," every day"))</f>
        <v>96 gallons every 1 days</v>
      </c>
    </row>
    <row r="8">
      <c r="A8" s="44"/>
      <c r="B8" s="42" t="s">
        <v>67</v>
      </c>
      <c r="C8" s="42" t="s">
        <v>54</v>
      </c>
      <c r="D8" s="42" t="s">
        <v>68</v>
      </c>
      <c r="E8" s="42" t="s">
        <v>56</v>
      </c>
      <c r="F8" s="42" t="s">
        <v>57</v>
      </c>
      <c r="G8" s="42" t="str">
        <f>IFS('Your System Inputs'!B4="batch",('Your System Inputs'!B22),OR('Your System Inputs'!B4="flowthrough"), 'Your System Inputs'!B21)</f>
        <v>Add 30mL total of F/2 at the time of refreshment. Add 4mL total of F/2 daily until the next water change.</v>
      </c>
      <c r="H8" s="43" t="str">
        <f>CONCATENATE("Refresh water ", round('Your System Inputs'!B7*0.75,0),"% daily")</f>
        <v>Refresh water 60% daily</v>
      </c>
      <c r="I8" s="42" t="str">
        <f>IFs('Your System Inputs'!B4="batch", CONCATENATE('Your System Inputs'!B31," every ",'Your System Inputs'!B6," days"),OR('Your System Inputs'!B4="flowthrough"),CONCATENATE('Your System Inputs'!B31," every day"))</f>
        <v>72 gallons every 1 days</v>
      </c>
    </row>
    <row r="9">
      <c r="A9" s="44"/>
      <c r="B9" s="42" t="s">
        <v>69</v>
      </c>
      <c r="C9" s="42" t="s">
        <v>54</v>
      </c>
      <c r="D9" s="42" t="s">
        <v>70</v>
      </c>
      <c r="E9" s="42" t="s">
        <v>56</v>
      </c>
      <c r="F9" s="42" t="s">
        <v>57</v>
      </c>
      <c r="G9" s="42" t="str">
        <f>IFS('Your System Inputs'!B4="batch",('Your System Inputs'!B24),OR('Your System Inputs'!B4="flowthrough"), 'Your System Inputs'!B23)</f>
        <v>Add 20mL total of F/2 at the time of refreshment. Add 4mL total of F/2 daily until the next water change.</v>
      </c>
      <c r="H9" s="43" t="str">
        <f>CONCATENATE("Refresh water ", round('Your System Inputs'!B7*0.5,0),"% daily")</f>
        <v>Refresh water 40% daily</v>
      </c>
      <c r="I9" s="42" t="str">
        <f>IFs('Your System Inputs'!B4="batch", CONCATENATE('Your System Inputs'!B32," every ",'Your System Inputs'!B6," days"),OR('Your System Inputs'!B4="flowthrough"),CONCATENATE('Your System Inputs'!B32," every day"))</f>
        <v>48 gallons every 1 days</v>
      </c>
    </row>
    <row r="10">
      <c r="A10" s="45"/>
      <c r="B10" s="42" t="s">
        <v>71</v>
      </c>
      <c r="C10" s="42" t="s">
        <v>54</v>
      </c>
      <c r="D10" s="42" t="s">
        <v>62</v>
      </c>
      <c r="E10" s="42" t="s">
        <v>56</v>
      </c>
      <c r="F10" s="42" t="s">
        <v>57</v>
      </c>
      <c r="G10" s="42" t="str">
        <f>IFS('Your System Inputs'!B4="batch",('Your System Inputs'!B26),OR('Your System Inputs'!B4="flowthrough"), 'Your System Inputs'!B25)</f>
        <v>Add 4mL total of F/2 at the time of refreshment. Add 4mL total of F/2 daily until the next water change.</v>
      </c>
      <c r="H10" s="43" t="str">
        <f>CONCATENATE("Refresh water ", 10,"% as needed")</f>
        <v>Refresh water 10% as needed</v>
      </c>
      <c r="I10" s="42" t="str">
        <f>IFs('Your System Inputs'!B4="batch", CONCATENATE('Your System Inputs'!B33," every ",'Your System Inputs'!B6," days"),OR('Your System Inputs'!B4="flowthrough"),CONCATENATE('Your System Inputs'!B33," every day"))</f>
        <v>10 gallons every 1 days</v>
      </c>
    </row>
  </sheetData>
  <mergeCells count="3">
    <mergeCell ref="A1:I1"/>
    <mergeCell ref="D2:E2"/>
    <mergeCell ref="A3:A10"/>
  </mergeCells>
  <drawing r:id="rId1"/>
</worksheet>
</file>